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1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<sst xmlns="http://schemas.openxmlformats.org/spreadsheetml/2006/main" count="97" uniqueCount="39">
  <si>
    <t>Monat</t>
  </si>
  <si>
    <t>1. Nachsorge</t>
  </si>
  <si>
    <t>2. Nachsorge</t>
  </si>
  <si>
    <t>3. Nachsorge</t>
  </si>
  <si>
    <t>4. Nachsorge</t>
  </si>
  <si>
    <t>5. Nachsorge</t>
  </si>
  <si>
    <t>6. Nachsorge</t>
  </si>
  <si>
    <t>7. Nachsorge</t>
  </si>
  <si>
    <t>8. Nachsorge</t>
  </si>
  <si>
    <t>9. Nachsorge</t>
  </si>
  <si>
    <t>10. Nachsorge</t>
  </si>
  <si>
    <t>11. Nachsorge</t>
  </si>
  <si>
    <t>12. Nachsorge</t>
  </si>
  <si>
    <t>14. Nachsorge</t>
  </si>
  <si>
    <t>Datum der Nachsorge</t>
  </si>
  <si>
    <t>Wochentag</t>
  </si>
  <si>
    <t>Montag</t>
  </si>
  <si>
    <t>Freitag</t>
  </si>
  <si>
    <t>danach jährlich</t>
  </si>
  <si>
    <t>Anamnese</t>
  </si>
  <si>
    <t>16. Nachsorge</t>
  </si>
  <si>
    <t>18. Nachsorge</t>
  </si>
  <si>
    <t>20. Nachsorge</t>
  </si>
  <si>
    <t>CEA</t>
  </si>
  <si>
    <t>Koloskopie</t>
  </si>
  <si>
    <t>√</t>
  </si>
  <si>
    <t>individueller Nachsorgeplan von:</t>
  </si>
  <si>
    <t>Diagnose:</t>
  </si>
  <si>
    <t>geb:</t>
  </si>
  <si>
    <t>Kolorektales-Karzinom I-III</t>
  </si>
  <si>
    <t>CT-Thorax/ Abdomen</t>
  </si>
  <si>
    <t>UCCH/ UKE-Hamburg</t>
  </si>
  <si>
    <t xml:space="preserve">Quelle: S3-Leitlinie DGHO -Onkopedia -Stand 9/2012- </t>
  </si>
  <si>
    <t>Copyright: Dr. A. Löwe/ PD Dr. A. Block</t>
  </si>
  <si>
    <t>ED:</t>
  </si>
  <si>
    <t xml:space="preserve">      *LTT</t>
  </si>
  <si>
    <r>
      <t>*</t>
    </r>
    <r>
      <rPr>
        <sz val="8"/>
        <rFont val="Arial"/>
        <family val="2"/>
      </rPr>
      <t>letzter Therapietag</t>
    </r>
  </si>
  <si>
    <t>körperl. Untersuchung</t>
  </si>
  <si>
    <t>Test, Teo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</si>
</sst>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/;@"/>
    <numFmt numFmtId="166" formatCode="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4" borderId="0" xfId="0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4" fontId="4" fillId="13" borderId="10" xfId="0" applyNumberFormat="1" applyFont="1" applyFill="1" applyBorder="1" applyAlignment="1" applyProtection="1">
      <alignment/>
      <protection locked="0"/>
    </xf>
    <xf numFmtId="0" fontId="3" fillId="13" borderId="10" xfId="0" applyFont="1" applyFill="1" applyBorder="1" applyAlignment="1" applyProtection="1">
      <alignment/>
      <protection locked="0"/>
    </xf>
    <xf numFmtId="14" fontId="0" fillId="13" borderId="10" xfId="0" applyNumberForma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6"/>
  <sheetViews>
    <sheetView tabSelected="1" zoomScale="193" zoomScaleNormal="193" zoomScalePageLayoutView="0" workbookViewId="0" topLeftCell="H1">
      <selection activeCell="N7" sqref="N7"/>
    </sheetView>
  </sheetViews>
  <sheetFormatPr defaultColWidth="11.421875" defaultRowHeight="12.75"/>
  <cols>
    <col min="1" max="1" width="10.140625" style="0" bestFit="1" customWidth="1"/>
    <col min="2" max="2" width="12.8515625" style="0" bestFit="1" customWidth="1"/>
    <col min="3" max="3" width="6.8515625" style="0" customWidth="1"/>
    <col min="4" max="4" width="19.140625" style="0" hidden="1" customWidth="1"/>
    <col min="5" max="5" width="11.421875" style="0" hidden="1" customWidth="1"/>
    <col min="6" max="6" width="10.28125" style="0" customWidth="1"/>
    <col min="7" max="7" width="7.8515625" style="0" bestFit="1" customWidth="1"/>
    <col min="8" max="8" width="10.421875" style="0" customWidth="1"/>
    <col min="9" max="9" width="10.7109375" style="0" customWidth="1"/>
    <col min="10" max="10" width="20.421875" style="0" customWidth="1"/>
    <col min="11" max="11" width="6.421875" style="0" customWidth="1"/>
    <col min="12" max="12" width="11.28125" style="0" customWidth="1"/>
    <col min="13" max="13" width="12.421875" style="0" customWidth="1"/>
  </cols>
  <sheetData>
    <row r="3" ht="12.75">
      <c r="A3" s="24" t="s">
        <v>35</v>
      </c>
    </row>
    <row r="4" spans="1:14" ht="21" customHeight="1">
      <c r="A4" s="27">
        <v>42527</v>
      </c>
      <c r="D4" s="6"/>
      <c r="E4" s="1"/>
      <c r="F4" s="7" t="s">
        <v>26</v>
      </c>
      <c r="G4" s="7"/>
      <c r="H4" s="7"/>
      <c r="I4" s="7"/>
      <c r="J4" s="28" t="s">
        <v>38</v>
      </c>
      <c r="M4" s="7" t="s">
        <v>28</v>
      </c>
      <c r="N4" s="29">
        <v>16508</v>
      </c>
    </row>
    <row r="5" spans="6:14" ht="21" customHeight="1">
      <c r="F5" s="7" t="s">
        <v>27</v>
      </c>
      <c r="G5" s="7" t="s">
        <v>29</v>
      </c>
      <c r="H5" s="7"/>
      <c r="I5" s="7"/>
      <c r="J5" s="7"/>
      <c r="M5" s="7" t="s">
        <v>34</v>
      </c>
      <c r="N5" s="29">
        <v>42370</v>
      </c>
    </row>
    <row r="6" ht="21" customHeight="1" thickBot="1"/>
    <row r="7" spans="2:13" s="7" customFormat="1" ht="27.75" customHeight="1">
      <c r="B7" s="12"/>
      <c r="C7" s="13" t="s">
        <v>0</v>
      </c>
      <c r="D7" s="13" t="s">
        <v>14</v>
      </c>
      <c r="E7" s="13" t="s">
        <v>15</v>
      </c>
      <c r="F7" s="13" t="s">
        <v>16</v>
      </c>
      <c r="G7" s="13" t="s">
        <v>17</v>
      </c>
      <c r="H7" s="25"/>
      <c r="I7" s="13" t="s">
        <v>19</v>
      </c>
      <c r="J7" s="13" t="s">
        <v>37</v>
      </c>
      <c r="K7" s="13" t="s">
        <v>23</v>
      </c>
      <c r="L7" s="14" t="s">
        <v>30</v>
      </c>
      <c r="M7" s="15" t="s">
        <v>24</v>
      </c>
    </row>
    <row r="8" spans="2:13" ht="18.75" customHeight="1">
      <c r="B8" s="16" t="s">
        <v>1</v>
      </c>
      <c r="C8" s="2">
        <v>3</v>
      </c>
      <c r="D8" s="3">
        <f>$A$4+90</f>
        <v>42617</v>
      </c>
      <c r="E8" s="2" t="str">
        <f>IF(WEEKDAY(D8)=1,"Sonntag",IF(WEEKDAY(D8)=2,"Montag",IF(WEEKDAY(D8)=3,"Dienstag",IF(WEEKDAY(D8)=4,"Mittwoch",IF(WEEKDAY(D8)=5,"Donnerstag",IF(WEEKDAY(D8)=6,"Freitag",IF(WEEKDAY(D8)=7,"Samstag")))))))</f>
        <v>Sonntag</v>
      </c>
      <c r="F8" s="4">
        <f>IF(E8="Sonntag",D8+1,IF(E8="Montag",D8,IF(E8="Dienstag",D8-1,IF(E8="Mittwoch",D8-1,IF(E8="Donnerstag",D8-3,IF(E8="Freitag",D8-4,IF(E8="Samstag",D8-5)))))))</f>
        <v>42618</v>
      </c>
      <c r="G8" s="4">
        <f aca="true" t="shared" si="0" ref="G8:G16">F8+4</f>
        <v>42622</v>
      </c>
      <c r="H8" s="26">
        <f aca="true" t="shared" si="1" ref="H8:H16">D8</f>
        <v>42617</v>
      </c>
      <c r="I8" s="20" t="s">
        <v>25</v>
      </c>
      <c r="J8" s="20" t="s">
        <v>25</v>
      </c>
      <c r="K8" s="20" t="s">
        <v>25</v>
      </c>
      <c r="L8" s="20"/>
      <c r="M8" s="21"/>
    </row>
    <row r="9" spans="2:13" ht="18.75" customHeight="1">
      <c r="B9" s="16" t="s">
        <v>2</v>
      </c>
      <c r="C9" s="2">
        <v>6</v>
      </c>
      <c r="D9" s="3">
        <f>$A$4+180</f>
        <v>42707</v>
      </c>
      <c r="E9" s="2" t="str">
        <f aca="true" t="shared" si="2" ref="E9:E16">IF(WEEKDAY(D9)=1,"Sonntag",IF(WEEKDAY(D9)=2,"Montag",IF(WEEKDAY(D9)=3,"Dienstag",IF(WEEKDAY(D9)=4,"Mittwoch",IF(WEEKDAY(D9)=5,"Donnerstag",IF(WEEKDAY(D9)=6,"Freitag",IF(WEEKDAY(D9)=7,"Samstag")))))))</f>
        <v>Samstag</v>
      </c>
      <c r="F9" s="4">
        <f aca="true" t="shared" si="3" ref="F9:F16">IF(E9="Sonntag",D9+1,IF(E9="Montag",D9,IF(E9="Dienstag",D9-1,IF(E9="Mittwoch",D9-1,IF(E9="Donnerstag",D9-3,IF(E9="Freitag",D9-4,IF(E9="Samstag",D9-5)))))))</f>
        <v>42702</v>
      </c>
      <c r="G9" s="4">
        <f t="shared" si="0"/>
        <v>42706</v>
      </c>
      <c r="H9" s="26">
        <f t="shared" si="1"/>
        <v>42707</v>
      </c>
      <c r="I9" s="20" t="s">
        <v>25</v>
      </c>
      <c r="J9" s="20" t="s">
        <v>25</v>
      </c>
      <c r="K9" s="20" t="s">
        <v>25</v>
      </c>
      <c r="L9" s="20" t="s">
        <v>25</v>
      </c>
      <c r="M9" s="21"/>
    </row>
    <row r="10" spans="2:13" ht="18.75" customHeight="1">
      <c r="B10" s="16" t="s">
        <v>3</v>
      </c>
      <c r="C10" s="2">
        <v>9</v>
      </c>
      <c r="D10" s="3">
        <f>$A$4+270</f>
        <v>42797</v>
      </c>
      <c r="E10" s="2" t="str">
        <f t="shared" si="2"/>
        <v>Freitag</v>
      </c>
      <c r="F10" s="4">
        <f t="shared" si="3"/>
        <v>42793</v>
      </c>
      <c r="G10" s="4">
        <f t="shared" si="0"/>
        <v>42797</v>
      </c>
      <c r="H10" s="26">
        <f t="shared" si="1"/>
        <v>42797</v>
      </c>
      <c r="I10" s="20" t="s">
        <v>25</v>
      </c>
      <c r="J10" s="20" t="s">
        <v>25</v>
      </c>
      <c r="K10" s="20" t="s">
        <v>25</v>
      </c>
      <c r="L10" s="20"/>
      <c r="M10" s="21"/>
    </row>
    <row r="11" spans="2:13" ht="18.75" customHeight="1">
      <c r="B11" s="16" t="s">
        <v>4</v>
      </c>
      <c r="C11" s="2">
        <v>12</v>
      </c>
      <c r="D11" s="3">
        <f>$A$4+360</f>
        <v>42887</v>
      </c>
      <c r="E11" s="2" t="str">
        <f t="shared" si="2"/>
        <v>Donnerstag</v>
      </c>
      <c r="F11" s="4">
        <f t="shared" si="3"/>
        <v>42884</v>
      </c>
      <c r="G11" s="4">
        <f t="shared" si="0"/>
        <v>42888</v>
      </c>
      <c r="H11" s="26">
        <f t="shared" si="1"/>
        <v>42887</v>
      </c>
      <c r="I11" s="20" t="s">
        <v>25</v>
      </c>
      <c r="J11" s="20" t="s">
        <v>25</v>
      </c>
      <c r="K11" s="20" t="s">
        <v>25</v>
      </c>
      <c r="L11" s="20" t="s">
        <v>25</v>
      </c>
      <c r="M11" s="21" t="s">
        <v>25</v>
      </c>
    </row>
    <row r="12" spans="2:13" ht="18.75" customHeight="1">
      <c r="B12" s="16" t="s">
        <v>5</v>
      </c>
      <c r="C12" s="2">
        <v>15</v>
      </c>
      <c r="D12" s="3">
        <f>$A$4+450</f>
        <v>42977</v>
      </c>
      <c r="E12" s="2" t="str">
        <f t="shared" si="2"/>
        <v>Mittwoch</v>
      </c>
      <c r="F12" s="4">
        <f t="shared" si="3"/>
        <v>42976</v>
      </c>
      <c r="G12" s="4">
        <f t="shared" si="0"/>
        <v>42980</v>
      </c>
      <c r="H12" s="26">
        <f t="shared" si="1"/>
        <v>42977</v>
      </c>
      <c r="I12" s="20" t="s">
        <v>25</v>
      </c>
      <c r="J12" s="20" t="s">
        <v>25</v>
      </c>
      <c r="K12" s="20" t="s">
        <v>25</v>
      </c>
      <c r="L12" s="20"/>
      <c r="M12" s="21"/>
    </row>
    <row r="13" spans="2:13" ht="18.75" customHeight="1">
      <c r="B13" s="16" t="s">
        <v>6</v>
      </c>
      <c r="C13" s="2">
        <v>18</v>
      </c>
      <c r="D13" s="3">
        <f>$A$4+540</f>
        <v>43067</v>
      </c>
      <c r="E13" s="2" t="str">
        <f t="shared" si="2"/>
        <v>Dienstag</v>
      </c>
      <c r="F13" s="4">
        <f t="shared" si="3"/>
        <v>43066</v>
      </c>
      <c r="G13" s="4">
        <f t="shared" si="0"/>
        <v>43070</v>
      </c>
      <c r="H13" s="26">
        <f t="shared" si="1"/>
        <v>43067</v>
      </c>
      <c r="I13" s="20" t="s">
        <v>25</v>
      </c>
      <c r="J13" s="20" t="s">
        <v>25</v>
      </c>
      <c r="K13" s="20" t="s">
        <v>25</v>
      </c>
      <c r="L13" s="20" t="s">
        <v>25</v>
      </c>
      <c r="M13" s="21"/>
    </row>
    <row r="14" spans="2:13" ht="18.75" customHeight="1">
      <c r="B14" s="16" t="s">
        <v>7</v>
      </c>
      <c r="C14" s="2">
        <v>21</v>
      </c>
      <c r="D14" s="3">
        <f>$A$4+630</f>
        <v>43157</v>
      </c>
      <c r="E14" s="2" t="str">
        <f t="shared" si="2"/>
        <v>Montag</v>
      </c>
      <c r="F14" s="4">
        <f t="shared" si="3"/>
        <v>43157</v>
      </c>
      <c r="G14" s="4">
        <f t="shared" si="0"/>
        <v>43161</v>
      </c>
      <c r="H14" s="26">
        <f t="shared" si="1"/>
        <v>43157</v>
      </c>
      <c r="I14" s="20" t="s">
        <v>25</v>
      </c>
      <c r="J14" s="20" t="s">
        <v>25</v>
      </c>
      <c r="K14" s="20" t="s">
        <v>25</v>
      </c>
      <c r="L14" s="20"/>
      <c r="M14" s="21"/>
    </row>
    <row r="15" spans="2:13" ht="18.75" customHeight="1">
      <c r="B15" s="16" t="s">
        <v>8</v>
      </c>
      <c r="C15" s="2">
        <v>24</v>
      </c>
      <c r="D15" s="3">
        <f>$A$4+720</f>
        <v>43247</v>
      </c>
      <c r="E15" s="2" t="str">
        <f t="shared" si="2"/>
        <v>Sonntag</v>
      </c>
      <c r="F15" s="4">
        <f t="shared" si="3"/>
        <v>43248</v>
      </c>
      <c r="G15" s="4">
        <f t="shared" si="0"/>
        <v>43252</v>
      </c>
      <c r="H15" s="26">
        <f t="shared" si="1"/>
        <v>43247</v>
      </c>
      <c r="I15" s="20" t="s">
        <v>25</v>
      </c>
      <c r="J15" s="20" t="s">
        <v>25</v>
      </c>
      <c r="K15" s="20" t="s">
        <v>25</v>
      </c>
      <c r="L15" s="20" t="s">
        <v>25</v>
      </c>
      <c r="M15" s="21"/>
    </row>
    <row r="16" spans="2:13" ht="18.75" customHeight="1">
      <c r="B16" s="16" t="s">
        <v>9</v>
      </c>
      <c r="C16" s="2">
        <v>27</v>
      </c>
      <c r="D16" s="3">
        <f>$A$4+810</f>
        <v>43337</v>
      </c>
      <c r="E16" s="2" t="str">
        <f t="shared" si="2"/>
        <v>Samstag</v>
      </c>
      <c r="F16" s="4">
        <f t="shared" si="3"/>
        <v>43332</v>
      </c>
      <c r="G16" s="4">
        <f t="shared" si="0"/>
        <v>43336</v>
      </c>
      <c r="H16" s="26">
        <f t="shared" si="1"/>
        <v>43337</v>
      </c>
      <c r="I16" s="20" t="s">
        <v>25</v>
      </c>
      <c r="J16" s="20" t="s">
        <v>25</v>
      </c>
      <c r="K16" s="20" t="s">
        <v>25</v>
      </c>
      <c r="L16" s="20"/>
      <c r="M16" s="21"/>
    </row>
    <row r="17" spans="2:13" ht="18.75" customHeight="1">
      <c r="B17" s="16" t="s">
        <v>10</v>
      </c>
      <c r="C17" s="2">
        <v>30</v>
      </c>
      <c r="D17" s="3">
        <f>$A$4+900</f>
        <v>43427</v>
      </c>
      <c r="E17" s="2" t="str">
        <f aca="true" t="shared" si="4" ref="E17:E23">IF(WEEKDAY(D17)=1,"Sonntag",IF(WEEKDAY(D17)=2,"Montag",IF(WEEKDAY(D17)=3,"Dienstag",IF(WEEKDAY(D17)=4,"Mittwoch",IF(WEEKDAY(D17)=5,"Donnerstag",IF(WEEKDAY(D17)=6,"Freitag",IF(WEEKDAY(D17)=7,"Samstag")))))))</f>
        <v>Freitag</v>
      </c>
      <c r="F17" s="4">
        <f aca="true" t="shared" si="5" ref="F17:F23">IF(E17="Sonntag",D17+1,IF(E17="Montag",D17,IF(E17="Dienstag",D17-1,IF(E17="Mittwoch",D17-1,IF(E17="Donnerstag",D17-3,IF(E17="Freitag",D17-4,IF(E17="Samstag",D17-5)))))))</f>
        <v>43423</v>
      </c>
      <c r="G17" s="4">
        <f aca="true" t="shared" si="6" ref="G17:G23">F17+4</f>
        <v>43427</v>
      </c>
      <c r="H17" s="26">
        <f aca="true" t="shared" si="7" ref="H17:H23">D17</f>
        <v>43427</v>
      </c>
      <c r="I17" s="20" t="s">
        <v>25</v>
      </c>
      <c r="J17" s="20" t="s">
        <v>25</v>
      </c>
      <c r="K17" s="20" t="s">
        <v>25</v>
      </c>
      <c r="L17" s="20" t="s">
        <v>25</v>
      </c>
      <c r="M17" s="21"/>
    </row>
    <row r="18" spans="2:13" ht="18.75" customHeight="1">
      <c r="B18" s="16" t="s">
        <v>11</v>
      </c>
      <c r="C18" s="2">
        <v>33</v>
      </c>
      <c r="D18" s="3">
        <f>$A$4+990</f>
        <v>43517</v>
      </c>
      <c r="E18" s="2" t="str">
        <f t="shared" si="4"/>
        <v>Donnerstag</v>
      </c>
      <c r="F18" s="4">
        <f t="shared" si="5"/>
        <v>43514</v>
      </c>
      <c r="G18" s="4">
        <f t="shared" si="6"/>
        <v>43518</v>
      </c>
      <c r="H18" s="26">
        <f t="shared" si="7"/>
        <v>43517</v>
      </c>
      <c r="I18" s="20" t="s">
        <v>25</v>
      </c>
      <c r="J18" s="20" t="s">
        <v>25</v>
      </c>
      <c r="K18" s="20" t="s">
        <v>25</v>
      </c>
      <c r="L18" s="20"/>
      <c r="M18" s="21"/>
    </row>
    <row r="19" spans="2:13" ht="18.75" customHeight="1">
      <c r="B19" s="16" t="s">
        <v>12</v>
      </c>
      <c r="C19" s="2">
        <v>36</v>
      </c>
      <c r="D19" s="3">
        <f>$A$4+1080</f>
        <v>43607</v>
      </c>
      <c r="E19" s="2" t="str">
        <f t="shared" si="4"/>
        <v>Mittwoch</v>
      </c>
      <c r="F19" s="4">
        <f t="shared" si="5"/>
        <v>43606</v>
      </c>
      <c r="G19" s="4">
        <f t="shared" si="6"/>
        <v>43610</v>
      </c>
      <c r="H19" s="26">
        <f t="shared" si="7"/>
        <v>43607</v>
      </c>
      <c r="I19" s="20" t="s">
        <v>25</v>
      </c>
      <c r="J19" s="20" t="s">
        <v>25</v>
      </c>
      <c r="K19" s="20" t="s">
        <v>25</v>
      </c>
      <c r="L19" s="20" t="s">
        <v>25</v>
      </c>
      <c r="M19" s="21" t="s">
        <v>25</v>
      </c>
    </row>
    <row r="20" spans="2:13" ht="18.75" customHeight="1">
      <c r="B20" s="16" t="s">
        <v>13</v>
      </c>
      <c r="C20" s="2">
        <v>42</v>
      </c>
      <c r="D20" s="3">
        <f>$A$4+1260</f>
        <v>43787</v>
      </c>
      <c r="E20" s="2" t="str">
        <f t="shared" si="4"/>
        <v>Montag</v>
      </c>
      <c r="F20" s="4">
        <f t="shared" si="5"/>
        <v>43787</v>
      </c>
      <c r="G20" s="4">
        <f t="shared" si="6"/>
        <v>43791</v>
      </c>
      <c r="H20" s="26">
        <f t="shared" si="7"/>
        <v>43787</v>
      </c>
      <c r="I20" s="20" t="s">
        <v>25</v>
      </c>
      <c r="J20" s="20" t="s">
        <v>25</v>
      </c>
      <c r="K20" s="20" t="s">
        <v>25</v>
      </c>
      <c r="L20" s="20"/>
      <c r="M20" s="21"/>
    </row>
    <row r="21" spans="2:13" ht="18.75" customHeight="1">
      <c r="B21" s="16" t="s">
        <v>20</v>
      </c>
      <c r="C21" s="2">
        <v>48</v>
      </c>
      <c r="D21" s="3">
        <f>$A$4+1440</f>
        <v>43967</v>
      </c>
      <c r="E21" s="2" t="str">
        <f t="shared" si="4"/>
        <v>Samstag</v>
      </c>
      <c r="F21" s="4">
        <f t="shared" si="5"/>
        <v>43962</v>
      </c>
      <c r="G21" s="4">
        <f t="shared" si="6"/>
        <v>43966</v>
      </c>
      <c r="H21" s="26">
        <f t="shared" si="7"/>
        <v>43967</v>
      </c>
      <c r="I21" s="20" t="s">
        <v>25</v>
      </c>
      <c r="J21" s="20" t="s">
        <v>25</v>
      </c>
      <c r="K21" s="20" t="s">
        <v>25</v>
      </c>
      <c r="L21" s="20"/>
      <c r="M21" s="21"/>
    </row>
    <row r="22" spans="2:13" ht="18.75" customHeight="1">
      <c r="B22" s="16" t="s">
        <v>21</v>
      </c>
      <c r="C22" s="2">
        <v>54</v>
      </c>
      <c r="D22" s="3">
        <f>$A$4+1620</f>
        <v>44147</v>
      </c>
      <c r="E22" s="2" t="str">
        <f t="shared" si="4"/>
        <v>Donnerstag</v>
      </c>
      <c r="F22" s="4">
        <f t="shared" si="5"/>
        <v>44144</v>
      </c>
      <c r="G22" s="4">
        <f t="shared" si="6"/>
        <v>44148</v>
      </c>
      <c r="H22" s="26">
        <f t="shared" si="7"/>
        <v>44147</v>
      </c>
      <c r="I22" s="20" t="s">
        <v>25</v>
      </c>
      <c r="J22" s="20" t="s">
        <v>25</v>
      </c>
      <c r="K22" s="20" t="s">
        <v>25</v>
      </c>
      <c r="L22" s="20"/>
      <c r="M22" s="21"/>
    </row>
    <row r="23" spans="2:13" ht="18.75" customHeight="1">
      <c r="B23" s="16" t="s">
        <v>22</v>
      </c>
      <c r="C23" s="2">
        <v>60</v>
      </c>
      <c r="D23" s="3">
        <f>$A$4+1800</f>
        <v>44327</v>
      </c>
      <c r="E23" s="2" t="str">
        <f t="shared" si="4"/>
        <v>Dienstag</v>
      </c>
      <c r="F23" s="4">
        <f t="shared" si="5"/>
        <v>44326</v>
      </c>
      <c r="G23" s="4">
        <f t="shared" si="6"/>
        <v>44330</v>
      </c>
      <c r="H23" s="26">
        <f t="shared" si="7"/>
        <v>44327</v>
      </c>
      <c r="I23" s="20" t="s">
        <v>25</v>
      </c>
      <c r="J23" s="20" t="s">
        <v>25</v>
      </c>
      <c r="K23" s="20" t="s">
        <v>25</v>
      </c>
      <c r="L23" s="20"/>
      <c r="M23" s="21"/>
    </row>
    <row r="24" spans="2:13" ht="18.75" customHeight="1" thickBot="1">
      <c r="B24" s="17" t="s">
        <v>18</v>
      </c>
      <c r="C24" s="5"/>
      <c r="D24" s="5"/>
      <c r="E24" s="5"/>
      <c r="F24" s="5"/>
      <c r="G24" s="5"/>
      <c r="H24" s="5"/>
      <c r="I24" s="22" t="s">
        <v>25</v>
      </c>
      <c r="J24" s="22" t="s">
        <v>25</v>
      </c>
      <c r="K24" s="22" t="s">
        <v>25</v>
      </c>
      <c r="L24" s="22"/>
      <c r="M24" s="23"/>
    </row>
    <row r="25" spans="2:13" ht="12.75">
      <c r="B25" s="19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12" s="8" customFormat="1" ht="11.25">
      <c r="B26" s="8" t="s">
        <v>32</v>
      </c>
      <c r="D26" s="9"/>
      <c r="F26" s="10"/>
      <c r="G26" s="10"/>
      <c r="I26" s="11" t="s">
        <v>33</v>
      </c>
      <c r="L26" s="8" t="s">
        <v>31</v>
      </c>
    </row>
  </sheetData>
  <sheetProtection password="F704" sheet="1"/>
  <printOptions/>
  <pageMargins left="0.25" right="0.25" top="0.7500000000000001" bottom="0.7500000000000001" header="0.30000000000000004" footer="0.30000000000000004"/>
  <pageSetup fitToHeight="1" fitToWidth="1" horizontalDpi="600" verticalDpi="600" orientation="landscape" paperSize="9" scale="99"/>
  <headerFooter alignWithMargins="0">
    <oddHeader>&amp;L                  &amp;G Bereich Prävention und Nachsorge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UKE-Onkologisches Zentrum - Studienzentrale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Kösters</dc:creator>
  <cp:keywords/>
  <dc:description/>
  <cp:lastModifiedBy>Koesters</cp:lastModifiedBy>
  <cp:lastPrinted>2012-09-13T09:39:39Z</cp:lastPrinted>
  <dcterms:created xsi:type="dcterms:W3CDTF">2012-01-26T10:00:48Z</dcterms:created>
  <dcterms:modified xsi:type="dcterms:W3CDTF">2016-06-06T07:37:01Z</dcterms:modified>
  <cp:category/>
  <cp:version/>
  <cp:contentType/>
  <cp:contentStatus/>
</cp:coreProperties>
</file>